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5\import używanych\10\"/>
    </mc:Choice>
  </mc:AlternateContent>
  <xr:revisionPtr revIDLastSave="0" documentId="13_ncr:1_{B08C4474-CCE6-48C7-B708-B15568D887CA}" xr6:coauthVersionLast="47" xr6:coauthVersionMax="47" xr10:uidLastSave="{00000000-0000-0000-0000-000000000000}"/>
  <bookViews>
    <workbookView xWindow="-105" yWindow="0" windowWidth="14610" windowHeight="15585" xr2:uid="{C074E97B-363B-4632-BD6D-8D72AD39DDE7}"/>
  </bookViews>
  <sheets>
    <sheet name="1 - liczebnosc_wiek" sheetId="3" r:id="rId1"/>
    <sheet name="2 - EURO_rodzaj_paliwa" sheetId="4" r:id="rId2"/>
    <sheet name="3 - TOP_marki" sheetId="5" r:id="rId3"/>
  </sheets>
  <definedNames>
    <definedName name="_xlnm.Print_Area" localSheetId="0">'1 - liczebnosc_wiek'!$A$1:$O$25</definedName>
    <definedName name="_xlnm.Print_Area" localSheetId="1">'2 - EURO_rodzaj_paliwa'!$A$1:$R$20</definedName>
    <definedName name="_xlnm.Print_Area" localSheetId="2">'3 - TOP_marki'!$B$1:$R$20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5" l="1"/>
  <c r="F9" i="5"/>
  <c r="F10" i="5"/>
  <c r="F11" i="5"/>
  <c r="F12" i="5"/>
  <c r="F13" i="5"/>
  <c r="F14" i="5"/>
  <c r="F15" i="5"/>
  <c r="F16" i="5"/>
  <c r="F17" i="5"/>
  <c r="H7" i="4"/>
  <c r="H8" i="4"/>
  <c r="H9" i="4"/>
  <c r="H11" i="4"/>
  <c r="H12" i="4"/>
  <c r="H13" i="4"/>
  <c r="H14" i="4"/>
  <c r="H15" i="4"/>
  <c r="H16" i="4"/>
  <c r="E9" i="3"/>
  <c r="L16" i="3"/>
  <c r="M9" i="3"/>
  <c r="K9" i="3"/>
  <c r="G9" i="3"/>
  <c r="N9" i="3"/>
  <c r="L9" i="3"/>
  <c r="J9" i="3"/>
  <c r="O8" i="3"/>
  <c r="O9" i="3" s="1"/>
  <c r="H9" i="3"/>
  <c r="F9" i="3"/>
  <c r="I9" i="3"/>
  <c r="D9" i="3"/>
  <c r="C9" i="3"/>
  <c r="O7" i="3"/>
</calcChain>
</file>

<file path=xl/sharedStrings.xml><?xml version="1.0" encoding="utf-8"?>
<sst xmlns="http://schemas.openxmlformats.org/spreadsheetml/2006/main" count="68" uniqueCount="64">
  <si>
    <t>Razem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</si>
  <si>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</si>
  <si>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</si>
  <si>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</si>
  <si>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</si>
  <si>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</si>
  <si>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</si>
  <si>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</si>
  <si>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</si>
  <si>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</si>
  <si>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</si>
  <si>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</si>
  <si>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</si>
  <si>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</si>
  <si>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Wiek</t>
  </si>
  <si>
    <t>Udział %</t>
  </si>
  <si>
    <t>%zmiana r/r</t>
  </si>
  <si>
    <t>do 4 lat</t>
  </si>
  <si>
    <t>&gt;10 lat</t>
  </si>
  <si>
    <t>Benzyna</t>
  </si>
  <si>
    <t>Diesel</t>
  </si>
  <si>
    <t>udział %</t>
  </si>
  <si>
    <t>LPG</t>
  </si>
  <si>
    <t>w tym:</t>
  </si>
  <si>
    <t>Elektryczny</t>
  </si>
  <si>
    <t>Hybryda</t>
  </si>
  <si>
    <t>Hybryda PLUG-IN</t>
  </si>
  <si>
    <t>Pierwsze rejestracje używanych samochodów osobowych według rodzaju napędu</t>
  </si>
  <si>
    <t>źródło: PZPM na podstawie CEP</t>
  </si>
  <si>
    <t>CNG/LNG</t>
  </si>
  <si>
    <t>Zmiana udziału
r/r</t>
  </si>
  <si>
    <t>tys. szt.</t>
  </si>
  <si>
    <t>Zmiana %
r/r</t>
  </si>
  <si>
    <t>Pozostałe</t>
  </si>
  <si>
    <t>Inne</t>
  </si>
  <si>
    <t>Pierwsze rejestracje używanych samochodów osobowych w Polsce*</t>
  </si>
  <si>
    <t>Lp.**</t>
  </si>
  <si>
    <t>Marka</t>
  </si>
  <si>
    <t>Zmiana % r/r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</si>
  <si>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</si>
  <si>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</si>
  <si>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</si>
  <si>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</si>
  <si>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</si>
  <si>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</si>
  <si>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</si>
  <si>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</si>
  <si>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</si>
  <si>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TOYOTA</t>
  </si>
  <si>
    <t>* źródło: PZPM na podstawie danych CEP</t>
  </si>
  <si>
    <t>Rodzaj napędu</t>
  </si>
  <si>
    <t>Liczba pojazdów</t>
  </si>
  <si>
    <t>Pierwsze rejestracje używanych samochodów osobowych sprowadzonych z zagranicy w Polsce, w latach 2024 - 2025
analizy PZPM na podstawie Centralnej Ewidencji Pojazdów</t>
  </si>
  <si>
    <t>** kolejność wg rejestracji w 2025 roku</t>
  </si>
  <si>
    <t>5-10 lat</t>
  </si>
  <si>
    <t>Struktura wieku Sty-Paź 2025</t>
  </si>
  <si>
    <t>Styczeń-Październik 2024</t>
  </si>
  <si>
    <t>Styczeń-Październik 2025</t>
  </si>
  <si>
    <t>403,6</t>
  </si>
  <si>
    <t>402,7</t>
  </si>
  <si>
    <t>300,0</t>
  </si>
  <si>
    <t>273,2</t>
  </si>
  <si>
    <t>47,3</t>
  </si>
  <si>
    <t>57,8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</si>
</sst>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23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b/>
      <sz val="11"/>
      <name val="Arial CE"/>
      <charset val="238"/>
    </font>
    <font>
      <strike/>
      <sz val="10"/>
      <name val="Arial CE"/>
      <charset val="238"/>
    </font>
    <font>
      <b/>
      <sz val="10"/>
      <name val="Arial Nova"/>
      <family val="2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10"/>
      <color theme="0"/>
      <name val="Arial CE"/>
      <charset val="238"/>
    </font>
    <font>
      <b/>
      <sz val="10"/>
      <color rgb="FFFF0000"/>
      <name val="Arial Nova"/>
      <family val="2"/>
    </font>
    <font>
      <b/>
      <sz val="14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i/>
      <sz val="10"/>
      <name val="Arial CE"/>
      <charset val="238"/>
    </font>
    <font>
      <b/>
      <sz val="12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  <font>
      <b/>
      <sz val="11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/>
    <xf numFmtId="0" fontId="11" fillId="0" borderId="0" xfId="0" applyFont="1" applyAlignment="1">
      <alignment vertical="center" wrapText="1"/>
    </xf>
    <xf numFmtId="3" fontId="1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0" fillId="0" borderId="2" xfId="0" applyBorder="1"/>
    <xf numFmtId="165" fontId="11" fillId="0" borderId="0" xfId="4" applyNumberFormat="1" applyFont="1"/>
    <xf numFmtId="0" fontId="13" fillId="2" borderId="4" xfId="0" applyFont="1" applyFill="1" applyBorder="1" applyAlignment="1">
      <alignment horizontal="center" vertical="center" wrapText="1"/>
    </xf>
    <xf numFmtId="166" fontId="10" fillId="0" borderId="8" xfId="1" applyNumberFormat="1" applyFont="1" applyBorder="1" applyAlignment="1">
      <alignment vertical="center"/>
    </xf>
    <xf numFmtId="166" fontId="10" fillId="3" borderId="8" xfId="1" applyNumberFormat="1" applyFont="1" applyFill="1" applyBorder="1" applyAlignment="1">
      <alignment vertical="center"/>
    </xf>
    <xf numFmtId="0" fontId="16" fillId="2" borderId="4" xfId="0" applyFont="1" applyFill="1" applyBorder="1" applyAlignment="1">
      <alignment horizontal="center" vertical="center" wrapText="1"/>
    </xf>
    <xf numFmtId="0" fontId="10" fillId="0" borderId="7" xfId="2" applyFont="1" applyBorder="1" applyAlignment="1">
      <alignment horizontal="left" vertical="center"/>
    </xf>
    <xf numFmtId="165" fontId="10" fillId="0" borderId="7" xfId="3" applyNumberFormat="1" applyFont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 wrapText="1"/>
    </xf>
    <xf numFmtId="165" fontId="17" fillId="3" borderId="7" xfId="3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top"/>
    </xf>
    <xf numFmtId="0" fontId="18" fillId="0" borderId="0" xfId="0" applyFont="1" applyAlignment="1">
      <alignment vertical="top"/>
    </xf>
    <xf numFmtId="3" fontId="20" fillId="0" borderId="7" xfId="1" applyNumberFormat="1" applyFont="1" applyBorder="1" applyAlignment="1">
      <alignment horizontal="center" vertical="center"/>
    </xf>
    <xf numFmtId="3" fontId="20" fillId="0" borderId="8" xfId="1" applyNumberFormat="1" applyFont="1" applyBorder="1" applyAlignment="1">
      <alignment horizontal="center" vertical="center"/>
    </xf>
    <xf numFmtId="3" fontId="21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/>
    </xf>
    <xf numFmtId="165" fontId="20" fillId="0" borderId="7" xfId="3" applyNumberFormat="1" applyFont="1" applyBorder="1" applyAlignment="1">
      <alignment horizontal="center" vertical="center"/>
    </xf>
    <xf numFmtId="165" fontId="22" fillId="0" borderId="8" xfId="3" applyNumberFormat="1" applyFont="1" applyBorder="1" applyAlignment="1">
      <alignment horizontal="center" vertical="center"/>
    </xf>
    <xf numFmtId="165" fontId="22" fillId="0" borderId="7" xfId="3" applyNumberFormat="1" applyFont="1" applyBorder="1" applyAlignment="1">
      <alignment horizontal="center" vertical="center"/>
    </xf>
    <xf numFmtId="165" fontId="20" fillId="0" borderId="8" xfId="3" applyNumberFormat="1" applyFont="1" applyBorder="1" applyAlignment="1">
      <alignment horizontal="center" vertical="center"/>
    </xf>
    <xf numFmtId="9" fontId="21" fillId="3" borderId="7" xfId="3" applyFont="1" applyFill="1" applyBorder="1" applyAlignment="1">
      <alignment horizontal="right" vertical="center" wrapText="1" inden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 indent="2"/>
    </xf>
    <xf numFmtId="3" fontId="10" fillId="0" borderId="7" xfId="2" applyNumberFormat="1" applyFont="1" applyBorder="1" applyAlignment="1">
      <alignment horizontal="right" vertical="center" indent="1"/>
    </xf>
    <xf numFmtId="3" fontId="17" fillId="3" borderId="7" xfId="0" applyNumberFormat="1" applyFont="1" applyFill="1" applyBorder="1" applyAlignment="1">
      <alignment horizontal="right" vertical="center" wrapText="1" indent="1"/>
    </xf>
    <xf numFmtId="165" fontId="10" fillId="0" borderId="8" xfId="3" applyNumberFormat="1" applyFont="1" applyBorder="1" applyAlignment="1">
      <alignment horizontal="right" vertical="center" indent="1"/>
    </xf>
    <xf numFmtId="165" fontId="10" fillId="3" borderId="8" xfId="3" applyNumberFormat="1" applyFont="1" applyFill="1" applyBorder="1" applyAlignment="1">
      <alignment horizontal="right" vertical="center" indent="1"/>
    </xf>
    <xf numFmtId="165" fontId="10" fillId="0" borderId="7" xfId="3" applyNumberFormat="1" applyFont="1" applyBorder="1" applyAlignment="1">
      <alignment horizontal="right" vertical="center" indent="1"/>
    </xf>
    <xf numFmtId="165" fontId="17" fillId="3" borderId="7" xfId="3" applyNumberFormat="1" applyFont="1" applyFill="1" applyBorder="1" applyAlignment="1">
      <alignment horizontal="right" vertical="center" wrapText="1" indent="1"/>
    </xf>
    <xf numFmtId="0" fontId="10" fillId="0" borderId="8" xfId="2" applyFont="1" applyBorder="1" applyAlignment="1">
      <alignment horizontal="right" vertical="center" indent="1"/>
    </xf>
    <xf numFmtId="0" fontId="14" fillId="3" borderId="8" xfId="2" applyFont="1" applyFill="1" applyBorder="1" applyAlignment="1">
      <alignment horizontal="right" vertical="center" indent="1"/>
    </xf>
    <xf numFmtId="0" fontId="10" fillId="3" borderId="8" xfId="2" applyFont="1" applyFill="1" applyBorder="1" applyAlignment="1">
      <alignment horizontal="right" vertical="center" indent="1"/>
    </xf>
    <xf numFmtId="167" fontId="10" fillId="0" borderId="7" xfId="2" applyNumberFormat="1" applyFont="1" applyBorder="1" applyAlignment="1">
      <alignment horizontal="right" vertical="center" indent="1"/>
    </xf>
    <xf numFmtId="167" fontId="17" fillId="3" borderId="7" xfId="0" applyNumberFormat="1" applyFont="1" applyFill="1" applyBorder="1" applyAlignment="1">
      <alignment horizontal="right" vertical="center" wrapText="1" indent="1"/>
    </xf>
    <xf numFmtId="10" fontId="20" fillId="0" borderId="7" xfId="3" applyNumberFormat="1" applyFont="1" applyBorder="1" applyAlignment="1">
      <alignment horizontal="right" vertical="center" indent="1"/>
    </xf>
    <xf numFmtId="10" fontId="21" fillId="3" borderId="7" xfId="3" applyNumberFormat="1" applyFont="1" applyFill="1" applyBorder="1" applyAlignment="1">
      <alignment horizontal="right" vertical="center" wrapText="1" inden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1A170D3F-F338-45C0-B181-9AD42CF5B4E5}"/>
    <cellStyle name="Procentowy" xfId="3" builtinId="5"/>
    <cellStyle name="Procentowy 2" xfId="4" xr:uid="{F79CD4D5-2CFD-4CEE-847D-7A61C8D328F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Pierwsze rejestracje używanych samochodów osobowych w Polsce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2024 - 2025</a:t>
            </a:r>
          </a:p>
        </c:rich>
      </c:tx>
      <c:layout>
        <c:manualLayout>
          <c:xMode val="edge"/>
          <c:yMode val="edge"/>
          <c:x val="0.17931254168450184"/>
          <c:y val="5.823815712356343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liczebnosc_wiek'!$B$7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liczebnosc_wiek'!$C$6:$N$6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'1 - liczebnosc_wiek'!$C$7:$N$7</c:f>
              <c:numCache>
                <c:formatCode>#,##0</c:formatCode>
                <c:ptCount val="12"/>
                <c:pt idx="0">
                  <c:v>66186</c:v>
                </c:pt>
                <c:pt idx="1">
                  <c:v>72408</c:v>
                </c:pt>
                <c:pt idx="2">
                  <c:v>77918</c:v>
                </c:pt>
                <c:pt idx="3">
                  <c:v>79087</c:v>
                </c:pt>
                <c:pt idx="4">
                  <c:v>72082</c:v>
                </c:pt>
                <c:pt idx="5">
                  <c:v>71814</c:v>
                </c:pt>
                <c:pt idx="6">
                  <c:v>79987</c:v>
                </c:pt>
                <c:pt idx="7">
                  <c:v>72310</c:v>
                </c:pt>
                <c:pt idx="8">
                  <c:v>74241</c:v>
                </c:pt>
                <c:pt idx="9">
                  <c:v>84992</c:v>
                </c:pt>
                <c:pt idx="10">
                  <c:v>66966</c:v>
                </c:pt>
                <c:pt idx="11">
                  <c:v>64519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3-47BA-87E9-BB63E159A312}"/>
            </c:ext>
          </c:extLst>
        </c:ser>
        <c:ser>
          <c:idx val="0"/>
          <c:order val="1"/>
          <c:tx>
            <c:strRef>
              <c:f>'1 - liczebnosc_wiek'!$B$8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liczebnosc_wiek'!$C$8:$N$8</c:f>
              <c:numCache>
                <c:formatCode>#,##0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78331</c:v>
                </c:pt>
                <c:pt idx="7">
                  <c:v>66914</c:v>
                </c:pt>
                <c:pt idx="8">
                  <c:v>73773</c:v>
                </c:pt>
                <c:pt idx="9">
                  <c:v>77057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3-47BA-87E9-BB63E159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4000191"/>
        <c:axId val="1"/>
      </c:barChart>
      <c:catAx>
        <c:axId val="185400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540001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271638611545245"/>
          <c:y val="0.94371985402762693"/>
          <c:w val="0.22645337474408619"/>
          <c:h val="4.0778018383909806E-2"/>
        </c:manualLayout>
      </c:layout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AE38-438C-BCC8-FE3D25237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8-438C-BCC8-FE3D25237B75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AE38-438C-BCC8-FE3D25237B75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8-438C-BCC8-FE3D25237B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38-438C-BCC8-FE3D25237B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liczebnosc_wiek'!$K$13:$K$15</c:f>
              <c:strCache>
                <c:ptCount val="3"/>
                <c:pt idx="0">
                  <c:v>do 4 lat</c:v>
                </c:pt>
                <c:pt idx="1">
                  <c:v>5-10 lat</c:v>
                </c:pt>
                <c:pt idx="2">
                  <c:v>&gt;10 lat</c:v>
                </c:pt>
              </c:strCache>
            </c:strRef>
          </c:cat>
          <c:val>
            <c:numRef>
              <c:f>'1 - liczebnosc_wiek'!$M$13:$M$15</c:f>
              <c:numCache>
                <c:formatCode>0.00%</c:formatCode>
                <c:ptCount val="3"/>
                <c:pt idx="0">
                  <c:v>0.10538288647456578</c:v>
                </c:pt>
                <c:pt idx="1">
                  <c:v>0.35056026016898445</c:v>
                </c:pt>
                <c:pt idx="2">
                  <c:v>0.54405685335644982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8-438C-BCC8-FE3D25237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84993160409183"/>
          <c:y val="0.39085711043505511"/>
          <c:w val="0.2083402058508034"/>
          <c:h val="0.21479534897782307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Pierwsze rejestracje - używane samochody osobowe
sprowadzone do Polski - TOP 10 w</a:t>
            </a:r>
            <a:r>
              <a:rPr lang="pl-PL" sz="1200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sz="1200" b="1">
                <a:solidFill>
                  <a:schemeClr val="tx1"/>
                </a:solidFill>
                <a:latin typeface="Arial Nova" panose="020B0504020202020204" pitchFamily="34" charset="0"/>
              </a:rPr>
              <a:t>2025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05422285413715E-2"/>
          <c:y val="0.12192071468453378"/>
          <c:w val="0.9051270661268036"/>
          <c:h val="0.706488874820295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TOP_marki'!$D$7</c:f>
              <c:strCache>
                <c:ptCount val="1"/>
                <c:pt idx="0">
                  <c:v>Styczeń-Październik 2024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TOP_marki'!$D$8:$D$17</c:f>
              <c:numCache>
                <c:formatCode>_-* #\ ##0\ _z_ł_-;\-* #\ ##0\ _z_ł_-;_-* "-"??\ _z_ł_-;_-@_-</c:formatCode>
                <c:ptCount val="10"/>
                <c:pt idx="0">
                  <c:v>74193</c:v>
                </c:pt>
                <c:pt idx="1">
                  <c:v>71111</c:v>
                </c:pt>
                <c:pt idx="2">
                  <c:v>67900</c:v>
                </c:pt>
                <c:pt idx="3">
                  <c:v>61113</c:v>
                </c:pt>
                <c:pt idx="4">
                  <c:v>47976</c:v>
                </c:pt>
                <c:pt idx="5">
                  <c:v>35939</c:v>
                </c:pt>
                <c:pt idx="6">
                  <c:v>34675</c:v>
                </c:pt>
                <c:pt idx="7">
                  <c:v>32813</c:v>
                </c:pt>
                <c:pt idx="8">
                  <c:v>34736</c:v>
                </c:pt>
                <c:pt idx="9">
                  <c:v>28891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DA6-AC51-2DC204AEA80F}"/>
            </c:ext>
          </c:extLst>
        </c:ser>
        <c:ser>
          <c:idx val="0"/>
          <c:order val="1"/>
          <c:tx>
            <c:strRef>
              <c:f>'3 - TOP_marki'!$E$7</c:f>
              <c:strCache>
                <c:ptCount val="1"/>
                <c:pt idx="0">
                  <c:v>Styczeń-Październik 2025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TOP_marki'!$C$8:$C$17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TOP_marki'!$E$8:$E$17</c:f>
              <c:numCache>
                <c:formatCode>_-* #\ ##0\ _z_ł_-;\-* #\ ##0\ _z_ł_-;_-* "-"??\ _z_ł_-;_-@_-</c:formatCode>
                <c:ptCount val="10"/>
                <c:pt idx="0">
                  <c:v>69190</c:v>
                </c:pt>
                <c:pt idx="1">
                  <c:v>68074</c:v>
                </c:pt>
                <c:pt idx="2">
                  <c:v>64278</c:v>
                </c:pt>
                <c:pt idx="3">
                  <c:v>55115</c:v>
                </c:pt>
                <c:pt idx="4">
                  <c:v>46148</c:v>
                </c:pt>
                <c:pt idx="5">
                  <c:v>38066</c:v>
                </c:pt>
                <c:pt idx="6">
                  <c:v>35793</c:v>
                </c:pt>
                <c:pt idx="7">
                  <c:v>34706</c:v>
                </c:pt>
                <c:pt idx="8">
                  <c:v>31886</c:v>
                </c:pt>
                <c:pt idx="9">
                  <c:v>27059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DA6-AC51-2DC204AE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672847"/>
        <c:axId val="1"/>
      </c:barChart>
      <c:catAx>
        <c:axId val="185567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6728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1326841024753904E-3"/>
          <c:y val="0.94821386020214826"/>
          <c:w val="0.9922731163134243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219075</xdr:rowOff>
    </xdr:to>
    <xdr:graphicFrame macro="">
      <xdr:nvGraphicFramePr>
        <xdr:cNvPr id="5155746" name="Wykres 1">
          <a:extLst>
            <a:ext uri="{FF2B5EF4-FFF2-40B4-BE49-F238E27FC236}">
              <a16:creationId xmlns:a16="http://schemas.microsoft.com/office/drawing/2014/main" id="{600EF050-8104-CF92-18C4-2DE36151D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28575</xdr:colOff>
      <xdr:row>15</xdr:row>
      <xdr:rowOff>311943</xdr:rowOff>
    </xdr:from>
    <xdr:to>
      <xdr:col>14</xdr:col>
      <xdr:colOff>157163</xdr:colOff>
      <xdr:row>24</xdr:row>
      <xdr:rowOff>16668</xdr:rowOff>
    </xdr:to>
    <xdr:graphicFrame macro="">
      <xdr:nvGraphicFramePr>
        <xdr:cNvPr id="5155747" name="Wykres 8">
          <a:extLst>
            <a:ext uri="{FF2B5EF4-FFF2-40B4-BE49-F238E27FC236}">
              <a16:creationId xmlns:a16="http://schemas.microsoft.com/office/drawing/2014/main" id="{BEC0C993-CAE5-A6A6-941D-BB0312A9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166687</xdr:colOff>
      <xdr:row>0</xdr:row>
      <xdr:rowOff>114300</xdr:rowOff>
    </xdr:from>
    <xdr:to>
      <xdr:col>3</xdr:col>
      <xdr:colOff>611981</xdr:colOff>
      <xdr:row>2</xdr:row>
      <xdr:rowOff>0</xdr:rowOff>
    </xdr:to>
    <xdr:pic>
      <xdr:nvPicPr>
        <xdr:cNvPr id="5155748" name="Obraz 2">
          <a:extLst>
            <a:ext uri="{FF2B5EF4-FFF2-40B4-BE49-F238E27FC236}">
              <a16:creationId xmlns:a16="http://schemas.microsoft.com/office/drawing/2014/main" id="{CE971C5E-11D4-7458-D6FD-431899E0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" y="114300"/>
          <a:ext cx="244554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135468</xdr:rowOff>
    </xdr:from>
    <xdr:to>
      <xdr:col>3</xdr:col>
      <xdr:colOff>26458</xdr:colOff>
      <xdr:row>1</xdr:row>
      <xdr:rowOff>292729</xdr:rowOff>
    </xdr:to>
    <xdr:pic>
      <xdr:nvPicPr>
        <xdr:cNvPr id="5646841" name="Obraz 1">
          <a:extLst>
            <a:ext uri="{FF2B5EF4-FFF2-40B4-BE49-F238E27FC236}">
              <a16:creationId xmlns:a16="http://schemas.microsoft.com/office/drawing/2014/main" id="{76B9C3F7-8224-D8E1-20BC-E8E692CB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135468"/>
          <a:ext cx="2144183" cy="490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15875</xdr:colOff>
      <xdr:row>3</xdr:row>
      <xdr:rowOff>65451</xdr:rowOff>
    </xdr:from>
    <xdr:to>
      <xdr:col>15</xdr:col>
      <xdr:colOff>349250</xdr:colOff>
      <xdr:row>16</xdr:row>
      <xdr:rowOff>10437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82AE272-B74B-D7AC-B02F-F466E3FBA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75" y="811576"/>
          <a:ext cx="7064375" cy="45011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23133</xdr:colOff>
      <xdr:row>4</xdr:row>
      <xdr:rowOff>155120</xdr:rowOff>
    </xdr:from>
    <xdr:to>
      <xdr:col>16</xdr:col>
      <xdr:colOff>190500</xdr:colOff>
      <xdr:row>17</xdr:row>
      <xdr:rowOff>19050</xdr:rowOff>
    </xdr:to>
    <xdr:graphicFrame macro="">
      <xdr:nvGraphicFramePr>
        <xdr:cNvPr id="6527017" name="Wykres 2">
          <a:extLst>
            <a:ext uri="{FF2B5EF4-FFF2-40B4-BE49-F238E27FC236}">
              <a16:creationId xmlns:a16="http://schemas.microsoft.com/office/drawing/2014/main" id="{99BFAE61-1F9B-F5BE-D6FC-E26BEEA2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136072</xdr:colOff>
      <xdr:row>0</xdr:row>
      <xdr:rowOff>91169</xdr:rowOff>
    </xdr:from>
    <xdr:to>
      <xdr:col>3</xdr:col>
      <xdr:colOff>180976</xdr:colOff>
      <xdr:row>3</xdr:row>
      <xdr:rowOff>31339</xdr:rowOff>
    </xdr:to>
    <xdr:pic>
      <xdr:nvPicPr>
        <xdr:cNvPr id="6527018" name="Obraz 3">
          <a:extLst>
            <a:ext uri="{FF2B5EF4-FFF2-40B4-BE49-F238E27FC236}">
              <a16:creationId xmlns:a16="http://schemas.microsoft.com/office/drawing/2014/main" id="{18E7B059-2861-5931-6DF9-AF4B9BCF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872" y="91169"/>
          <a:ext cx="1778454" cy="425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E9A3-E059-4811-B163-5C4EE1080AA2}">
  <sheetPr codeName="Arkusz1">
    <pageSetUpPr autoPageBreaks="0"/>
  </sheetPr>
  <dimension ref="B1:U27"/>
  <sheetViews>
    <sheetView showGridLines="0" tabSelected="1" zoomScale="60" zoomScaleNormal="60" zoomScalePageLayoutView="55" workbookViewId="0"/>
  </sheetViews>
  <sheetFormatPr defaultRowHeight="12.75" x14ac:dyDescent="0.2"/>
  <cols>
    <col min="1" max="1" width="2.7109375" customWidth="1"/>
    <col min="2" max="2" width="16.7109375" customWidth="1"/>
    <col min="3" max="15" width="13.140625" customWidth="1"/>
    <col min="17" max="18" width="9.140625" style="15" customWidth="1"/>
    <col min="19" max="21" width="9.140625" style="14" customWidth="1"/>
  </cols>
  <sheetData>
    <row r="1" spans="2:18" ht="26.25" customHeight="1" x14ac:dyDescent="0.2"/>
    <row r="2" spans="2:18" ht="26.25" customHeight="1" x14ac:dyDescent="0.2">
      <c r="O2" s="9"/>
    </row>
    <row r="3" spans="2:18" ht="12" customHeight="1" x14ac:dyDescent="0.2">
      <c r="O3" s="9"/>
    </row>
    <row r="4" spans="2:18" ht="43.5" customHeight="1" x14ac:dyDescent="0.2">
      <c r="B4" s="58" t="s">
        <v>52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2:18" ht="18.7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8" ht="26.25" customHeight="1" thickBot="1" x14ac:dyDescent="0.25">
      <c r="B6" s="22"/>
      <c r="C6" s="22" t="s">
        <v>1</v>
      </c>
      <c r="D6" s="22" t="s">
        <v>2</v>
      </c>
      <c r="E6" s="22" t="s">
        <v>3</v>
      </c>
      <c r="F6" s="22" t="s">
        <v>4</v>
      </c>
      <c r="G6" s="22" t="s">
        <v>5</v>
      </c>
      <c r="H6" s="22" t="s">
        <v>6</v>
      </c>
      <c r="I6" s="22" t="s">
        <v>7</v>
      </c>
      <c r="J6" s="22" t="s">
        <v>8</v>
      </c>
      <c r="K6" s="22" t="s">
        <v>9</v>
      </c>
      <c r="L6" s="22" t="s">
        <v>10</v>
      </c>
      <c r="M6" s="22" t="s">
        <v>11</v>
      </c>
      <c r="N6" s="22" t="s">
        <v>12</v>
      </c>
      <c r="O6" s="22" t="s">
        <v>13</v>
      </c>
      <c r="Q6" s="6"/>
      <c r="R6" s="6"/>
    </row>
    <row r="7" spans="2:18" ht="26.25" customHeight="1" thickBot="1" x14ac:dyDescent="0.25">
      <c r="B7" s="22">
        <v>2024</v>
      </c>
      <c r="C7" s="32">
        <v>66186</v>
      </c>
      <c r="D7" s="33">
        <v>72408</v>
      </c>
      <c r="E7" s="32">
        <v>77918</v>
      </c>
      <c r="F7" s="33">
        <v>79087</v>
      </c>
      <c r="G7" s="32">
        <v>72082</v>
      </c>
      <c r="H7" s="33">
        <v>71814</v>
      </c>
      <c r="I7" s="32">
        <v>79987</v>
      </c>
      <c r="J7" s="33">
        <v>72310</v>
      </c>
      <c r="K7" s="32">
        <v>74241</v>
      </c>
      <c r="L7" s="33">
        <v>84992</v>
      </c>
      <c r="M7" s="32">
        <v>66966</v>
      </c>
      <c r="N7" s="33">
        <v>64519</v>
      </c>
      <c r="O7" s="32">
        <f>SUM(C7:N7)</f>
        <v>882510</v>
      </c>
      <c r="Q7" s="7"/>
      <c r="R7" s="7"/>
    </row>
    <row r="8" spans="2:18" ht="26.25" customHeight="1" thickBot="1" x14ac:dyDescent="0.25">
      <c r="B8" s="22">
        <v>2025</v>
      </c>
      <c r="C8" s="34">
        <v>69287</v>
      </c>
      <c r="D8" s="35">
        <v>69649</v>
      </c>
      <c r="E8" s="34">
        <v>77652</v>
      </c>
      <c r="F8" s="35">
        <v>79122</v>
      </c>
      <c r="G8" s="34">
        <v>72653</v>
      </c>
      <c r="H8" s="35">
        <v>69240</v>
      </c>
      <c r="I8" s="34">
        <v>78331</v>
      </c>
      <c r="J8" s="35">
        <v>66914</v>
      </c>
      <c r="K8" s="34">
        <v>73773</v>
      </c>
      <c r="L8" s="35">
        <v>77057</v>
      </c>
      <c r="M8" s="34"/>
      <c r="N8" s="35"/>
      <c r="O8" s="34">
        <f>SUM(C8:N8)</f>
        <v>733678</v>
      </c>
      <c r="Q8" s="7"/>
      <c r="R8" s="7"/>
    </row>
    <row r="9" spans="2:18" ht="26.25" customHeight="1" thickBot="1" x14ac:dyDescent="0.25">
      <c r="B9" s="22" t="s">
        <v>16</v>
      </c>
      <c r="C9" s="36">
        <f>+C8/C7-1</f>
        <v>4.6852808751095321E-2</v>
      </c>
      <c r="D9" s="37">
        <f>IF(D8="","",+D8/D7-1)</f>
        <v>-3.8103524472434036E-2</v>
      </c>
      <c r="E9" s="38">
        <f t="shared" ref="E9:N9" si="0">IF(E8="","",+E8/E7-1)</f>
        <v>-3.4138453245720068E-3</v>
      </c>
      <c r="F9" s="39">
        <f t="shared" si="0"/>
        <v>4.4255060882325559E-4</v>
      </c>
      <c r="G9" s="36">
        <f>IF(G8="","",+G8/G7-1)</f>
        <v>7.92153380871774E-3</v>
      </c>
      <c r="H9" s="37">
        <f t="shared" si="0"/>
        <v>-3.5842593366195996E-2</v>
      </c>
      <c r="I9" s="38">
        <f t="shared" si="0"/>
        <v>-2.0703364296698168E-2</v>
      </c>
      <c r="J9" s="37">
        <f t="shared" si="0"/>
        <v>-7.4623150324989673E-2</v>
      </c>
      <c r="K9" s="38">
        <f t="shared" si="0"/>
        <v>-6.3037943993211609E-3</v>
      </c>
      <c r="L9" s="38">
        <f t="shared" si="0"/>
        <v>-9.3361728162650648E-2</v>
      </c>
      <c r="M9" s="36" t="str">
        <f t="shared" si="0"/>
        <v/>
      </c>
      <c r="N9" s="39" t="str">
        <f t="shared" si="0"/>
        <v/>
      </c>
      <c r="O9" s="38">
        <f ca="1">+O8/SUM(OFFSET(C7,0,0,,COUNTA(C8:N8)))-1</f>
        <v>-2.3097766385939189E-2</v>
      </c>
    </row>
    <row r="10" spans="2:18" ht="26.25" customHeight="1" x14ac:dyDescent="0.2">
      <c r="D10" s="13"/>
      <c r="P10" s="13"/>
    </row>
    <row r="11" spans="2:18" ht="26.25" customHeight="1" x14ac:dyDescent="0.2">
      <c r="K11" s="59" t="s">
        <v>55</v>
      </c>
      <c r="L11" s="59"/>
      <c r="M11" s="59"/>
      <c r="O11" s="15"/>
    </row>
    <row r="12" spans="2:18" ht="30.75" customHeight="1" thickBot="1" x14ac:dyDescent="0.25">
      <c r="K12" s="41" t="s">
        <v>14</v>
      </c>
      <c r="L12" s="41" t="s">
        <v>51</v>
      </c>
      <c r="M12" s="41" t="s">
        <v>15</v>
      </c>
      <c r="O12" s="15"/>
    </row>
    <row r="13" spans="2:18" ht="26.25" customHeight="1" thickBot="1" x14ac:dyDescent="0.25">
      <c r="K13" s="25" t="s">
        <v>17</v>
      </c>
      <c r="L13" s="33">
        <v>77317</v>
      </c>
      <c r="M13" s="56">
        <v>0.10538288647456578</v>
      </c>
      <c r="O13" s="15"/>
    </row>
    <row r="14" spans="2:18" ht="26.25" customHeight="1" thickBot="1" x14ac:dyDescent="0.25">
      <c r="K14" s="25" t="s">
        <v>54</v>
      </c>
      <c r="L14" s="35">
        <v>257198</v>
      </c>
      <c r="M14" s="57">
        <v>0.35056026016898445</v>
      </c>
      <c r="O14" s="15"/>
    </row>
    <row r="15" spans="2:18" ht="26.25" customHeight="1" thickBot="1" x14ac:dyDescent="0.25">
      <c r="K15" s="25" t="s">
        <v>18</v>
      </c>
      <c r="L15" s="33">
        <v>399162</v>
      </c>
      <c r="M15" s="56">
        <v>0.54405685335644982</v>
      </c>
      <c r="O15" s="15"/>
    </row>
    <row r="16" spans="2:18" ht="26.25" customHeight="1" thickBot="1" x14ac:dyDescent="0.25">
      <c r="K16" s="25" t="s">
        <v>0</v>
      </c>
      <c r="L16" s="35">
        <f>L15+L14+L13</f>
        <v>733677</v>
      </c>
      <c r="M16" s="40">
        <v>1</v>
      </c>
      <c r="O16" s="15"/>
    </row>
    <row r="17" spans="2:15" ht="26.25" customHeight="1" x14ac:dyDescent="0.2">
      <c r="O17" s="15"/>
    </row>
    <row r="18" spans="2:15" ht="26.25" customHeight="1" x14ac:dyDescent="0.2">
      <c r="O18" s="15"/>
    </row>
    <row r="19" spans="2:15" ht="26.25" customHeight="1" x14ac:dyDescent="0.2">
      <c r="O19" s="15"/>
    </row>
    <row r="20" spans="2:15" ht="26.25" customHeight="1" x14ac:dyDescent="0.2">
      <c r="O20" s="15"/>
    </row>
    <row r="21" spans="2:15" ht="26.25" customHeight="1" x14ac:dyDescent="0.2">
      <c r="O21" s="15"/>
    </row>
    <row r="22" spans="2:15" ht="26.25" customHeight="1" x14ac:dyDescent="0.2">
      <c r="O22" s="15"/>
    </row>
    <row r="23" spans="2:15" ht="26.25" customHeight="1" x14ac:dyDescent="0.2">
      <c r="O23" s="15"/>
    </row>
    <row r="24" spans="2:15" ht="26.25" customHeight="1" x14ac:dyDescent="0.2">
      <c r="O24" s="15"/>
    </row>
    <row r="25" spans="2:15" ht="26.25" customHeight="1" x14ac:dyDescent="0.2">
      <c r="O25" s="15"/>
    </row>
    <row r="26" spans="2:15" ht="26.25" customHeight="1" x14ac:dyDescent="0.2">
      <c r="K26" s="1"/>
      <c r="L26" s="1"/>
      <c r="M26" s="1"/>
      <c r="N26" s="1"/>
      <c r="O26" s="16"/>
    </row>
    <row r="27" spans="2:15" x14ac:dyDescent="0.2">
      <c r="B27" t="s">
        <v>28</v>
      </c>
    </row>
  </sheetData>
  <mergeCells count="2">
    <mergeCell ref="B4:O4"/>
    <mergeCell ref="K11:M11"/>
  </mergeCells>
  <phoneticPr fontId="0" type="noConversion"/>
  <printOptions horizontalCentered="1" verticalCentered="1"/>
  <pageMargins left="0.70866141732283472" right="0.70866141732283472" top="0" bottom="1.5354330708661419" header="0" footer="0.31496062992125984"/>
  <pageSetup paperSize="9" scale="61" orientation="landscape" r:id="rId1"/>
  <headerFooter scaleWithDoc="0" alignWithMargins="0"/>
  <colBreaks count="1" manualBreakCount="1">
    <brk id="1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2CA7-EAA6-4345-8E77-6BE622DA40E1}">
  <sheetPr codeName="Arkusz2">
    <pageSetUpPr autoPageBreaks="0" fitToPage="1"/>
  </sheetPr>
  <dimension ref="B1:S31"/>
  <sheetViews>
    <sheetView showGridLines="0" zoomScale="60" zoomScaleNormal="60" zoomScalePageLayoutView="55" workbookViewId="0"/>
  </sheetViews>
  <sheetFormatPr defaultRowHeight="12.75" x14ac:dyDescent="0.2"/>
  <cols>
    <col min="1" max="1" width="2.7109375" customWidth="1"/>
    <col min="2" max="2" width="22.140625" customWidth="1"/>
    <col min="3" max="8" width="12.28515625" customWidth="1"/>
    <col min="9" max="9" width="5.85546875" customWidth="1"/>
    <col min="10" max="14" width="15.140625" customWidth="1"/>
    <col min="15" max="15" width="18.7109375" customWidth="1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2" customFormat="1" ht="43.5" customHeight="1" x14ac:dyDescent="0.2">
      <c r="B4" s="59" t="s">
        <v>27</v>
      </c>
      <c r="C4" s="59"/>
      <c r="D4" s="59"/>
      <c r="E4" s="59"/>
      <c r="F4" s="59"/>
      <c r="G4" s="59"/>
      <c r="H4" s="59"/>
      <c r="I4" s="17"/>
      <c r="J4" s="17"/>
      <c r="K4" s="17"/>
      <c r="L4" s="17"/>
      <c r="M4" s="17"/>
      <c r="N4" s="17"/>
      <c r="O4" s="17"/>
      <c r="P4" s="17"/>
      <c r="Q4" s="17"/>
    </row>
    <row r="5" spans="2:19" s="2" customFormat="1" ht="26.25" customHeight="1" x14ac:dyDescent="0.2">
      <c r="B5" s="60" t="s">
        <v>50</v>
      </c>
      <c r="C5" s="62" t="s">
        <v>56</v>
      </c>
      <c r="D5" s="63"/>
      <c r="E5" s="62" t="s">
        <v>57</v>
      </c>
      <c r="F5" s="63"/>
      <c r="G5" s="60" t="s">
        <v>32</v>
      </c>
      <c r="H5" s="64" t="s">
        <v>30</v>
      </c>
      <c r="M5" s="4"/>
      <c r="N5" s="4"/>
    </row>
    <row r="6" spans="2:19" s="2" customFormat="1" ht="26.25" customHeight="1" thickBot="1" x14ac:dyDescent="0.25">
      <c r="B6" s="61"/>
      <c r="C6" s="25" t="s">
        <v>31</v>
      </c>
      <c r="D6" s="25" t="s">
        <v>21</v>
      </c>
      <c r="E6" s="25" t="s">
        <v>31</v>
      </c>
      <c r="F6" s="25" t="s">
        <v>21</v>
      </c>
      <c r="G6" s="61"/>
      <c r="H6" s="62"/>
      <c r="M6" s="4"/>
      <c r="N6" s="4"/>
    </row>
    <row r="7" spans="2:19" ht="26.25" customHeight="1" thickBot="1" x14ac:dyDescent="0.25">
      <c r="B7" s="42" t="s">
        <v>19</v>
      </c>
      <c r="C7" s="45" t="s">
        <v>58</v>
      </c>
      <c r="D7" s="47">
        <v>0.53745807329566864</v>
      </c>
      <c r="E7" s="45" t="s">
        <v>59</v>
      </c>
      <c r="F7" s="47">
        <v>0.54886414593888044</v>
      </c>
      <c r="G7" s="49">
        <v>-2.3511165945723222E-3</v>
      </c>
      <c r="H7" s="51" t="str">
        <f>TEXT(ROUND((F7-D7)*100,1),"+0,0;-0,0") &amp; " pp"</f>
        <v>+1,1 pp</v>
      </c>
      <c r="I7" s="3"/>
      <c r="J7" s="3"/>
      <c r="K7" s="3"/>
      <c r="L7" s="3"/>
      <c r="M7" s="5"/>
      <c r="N7" s="3"/>
    </row>
    <row r="8" spans="2:19" ht="26.25" customHeight="1" thickBot="1" x14ac:dyDescent="0.25">
      <c r="B8" s="42" t="s">
        <v>20</v>
      </c>
      <c r="C8" s="46" t="s">
        <v>60</v>
      </c>
      <c r="D8" s="48">
        <v>0.39950573425493302</v>
      </c>
      <c r="E8" s="46" t="s">
        <v>61</v>
      </c>
      <c r="F8" s="48">
        <v>0.3723205170667746</v>
      </c>
      <c r="G8" s="50">
        <v>-8.9559849883679821E-2</v>
      </c>
      <c r="H8" s="52" t="str">
        <f>TEXT(ROUND((F8-D8)*100,1),"+0,0;-0,0") &amp; " pp"</f>
        <v>-2,7 pp</v>
      </c>
      <c r="J8" s="10"/>
      <c r="M8" s="10"/>
      <c r="S8" s="12"/>
    </row>
    <row r="9" spans="2:19" ht="26.25" customHeight="1" thickBot="1" x14ac:dyDescent="0.25">
      <c r="B9" s="42" t="s">
        <v>33</v>
      </c>
      <c r="C9" s="45" t="s">
        <v>62</v>
      </c>
      <c r="D9" s="47">
        <v>6.3036192449398287E-2</v>
      </c>
      <c r="E9" s="45" t="s">
        <v>63</v>
      </c>
      <c r="F9" s="47">
        <v>7.8815336994344953E-2</v>
      </c>
      <c r="G9" s="49">
        <v>0.22145708793646102</v>
      </c>
      <c r="H9" s="51" t="str">
        <f>TEXT(ROUND((F9-D9)*100,1),"+0,0;-0,0") &amp; " pp"</f>
        <v>+1,6 pp</v>
      </c>
      <c r="J9" s="10"/>
      <c r="M9" s="10"/>
    </row>
    <row r="10" spans="2:19" ht="26.25" customHeight="1" thickBot="1" x14ac:dyDescent="0.25">
      <c r="B10" s="43" t="s">
        <v>23</v>
      </c>
      <c r="C10" s="46"/>
      <c r="D10" s="48"/>
      <c r="E10" s="46"/>
      <c r="F10" s="48"/>
      <c r="G10" s="50"/>
      <c r="H10" s="53"/>
      <c r="J10" s="10"/>
      <c r="M10" s="10"/>
    </row>
    <row r="11" spans="2:19" ht="26.25" customHeight="1" thickBot="1" x14ac:dyDescent="0.25">
      <c r="B11" s="44" t="s">
        <v>24</v>
      </c>
      <c r="C11" s="54">
        <v>4.3609999999999998</v>
      </c>
      <c r="D11" s="47">
        <v>5.8068235836130667E-3</v>
      </c>
      <c r="E11" s="54">
        <v>5.45</v>
      </c>
      <c r="F11" s="47">
        <v>7.4283369929819256E-3</v>
      </c>
      <c r="G11" s="49">
        <v>0.2497133684934647</v>
      </c>
      <c r="H11" s="51" t="str">
        <f t="shared" ref="H11:H16" si="0">TEXT(ROUND((F11-D11)*100,1),"+0,0;-0,0") &amp; " pp"</f>
        <v>+0,2 pp</v>
      </c>
      <c r="J11" s="10"/>
      <c r="M11" s="10"/>
    </row>
    <row r="12" spans="2:19" ht="26.25" customHeight="1" thickBot="1" x14ac:dyDescent="0.25">
      <c r="B12" s="44" t="s">
        <v>25</v>
      </c>
      <c r="C12" s="55">
        <v>28.484999999999999</v>
      </c>
      <c r="D12" s="48">
        <v>3.7928770873473565E-2</v>
      </c>
      <c r="E12" s="55">
        <v>34.664999999999999</v>
      </c>
      <c r="F12" s="48">
        <v>4.7248312268205216E-2</v>
      </c>
      <c r="G12" s="50">
        <v>0.21695629278567674</v>
      </c>
      <c r="H12" s="53" t="str">
        <f t="shared" si="0"/>
        <v>+0,9 pp</v>
      </c>
      <c r="J12" s="10"/>
      <c r="M12" s="10"/>
    </row>
    <row r="13" spans="2:19" ht="26.25" customHeight="1" thickBot="1" x14ac:dyDescent="0.25">
      <c r="B13" s="44" t="s">
        <v>26</v>
      </c>
      <c r="C13" s="54">
        <v>5.7279999999999998</v>
      </c>
      <c r="D13" s="47">
        <v>7.6270317557751996E-3</v>
      </c>
      <c r="E13" s="54">
        <v>9.5630000000000006</v>
      </c>
      <c r="F13" s="47">
        <v>1.3034346176859845E-2</v>
      </c>
      <c r="G13" s="49">
        <v>0.6695181564245809</v>
      </c>
      <c r="H13" s="51" t="str">
        <f t="shared" si="0"/>
        <v>+0,5 pp</v>
      </c>
    </row>
    <row r="14" spans="2:19" ht="26.25" customHeight="1" thickBot="1" x14ac:dyDescent="0.25">
      <c r="B14" s="44" t="s">
        <v>22</v>
      </c>
      <c r="C14" s="55">
        <v>8.2759999999999998</v>
      </c>
      <c r="D14" s="48">
        <v>1.1019782613616542E-2</v>
      </c>
      <c r="E14" s="55">
        <v>7.4</v>
      </c>
      <c r="F14" s="48">
        <v>1.0086182339094724E-2</v>
      </c>
      <c r="G14" s="50">
        <v>-0.10584823586273562</v>
      </c>
      <c r="H14" s="52" t="str">
        <f>TEXT(ROUND((F14-D14)*100,1),"+0,0;-0,0") &amp; " pp"</f>
        <v>-0,1 pp</v>
      </c>
    </row>
    <row r="15" spans="2:19" ht="26.25" customHeight="1" thickBot="1" x14ac:dyDescent="0.25">
      <c r="B15" s="44" t="s">
        <v>29</v>
      </c>
      <c r="C15" s="54">
        <v>0.24000000000000002</v>
      </c>
      <c r="D15" s="47">
        <v>3.1956836965538546E-4</v>
      </c>
      <c r="E15" s="54">
        <v>0.26100000000000001</v>
      </c>
      <c r="F15" s="47">
        <v>3.557423770950977E-4</v>
      </c>
      <c r="G15" s="49">
        <v>8.7499999999999911E-2</v>
      </c>
      <c r="H15" s="51" t="str">
        <f t="shared" si="0"/>
        <v>+0,0 pp</v>
      </c>
    </row>
    <row r="16" spans="2:19" ht="26.25" customHeight="1" thickBot="1" x14ac:dyDescent="0.25">
      <c r="B16" s="44" t="s">
        <v>34</v>
      </c>
      <c r="C16" s="55">
        <v>0.251</v>
      </c>
      <c r="D16" s="48">
        <v>3.3421525326460255E-4</v>
      </c>
      <c r="E16" s="55">
        <v>0.48599999999999999</v>
      </c>
      <c r="F16" s="48">
        <v>6.6241684010814872E-4</v>
      </c>
      <c r="G16" s="50">
        <v>0.93625498007968133</v>
      </c>
      <c r="H16" s="53" t="str">
        <f t="shared" si="0"/>
        <v>+0,0 pp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18"/>
    </row>
    <row r="31" spans="2:11" ht="18" x14ac:dyDescent="0.2">
      <c r="B31" s="8"/>
      <c r="C31" s="1"/>
      <c r="D31" s="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43307086614173229" right="0.23622047244094491" top="0" bottom="1.9291338582677167" header="0" footer="0.31496062992125984"/>
  <pageSetup paperSize="9" scale="6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BD2-7DEF-452C-B4A1-0C58FE885963}">
  <sheetPr>
    <pageSetUpPr fitToPage="1"/>
  </sheetPr>
  <dimension ref="B6:I35"/>
  <sheetViews>
    <sheetView showGridLines="0" zoomScale="70" zoomScaleNormal="70" zoomScaleSheetLayoutView="70" workbookViewId="0"/>
  </sheetViews>
  <sheetFormatPr defaultRowHeight="12.75" x14ac:dyDescent="0.2"/>
  <cols>
    <col min="1" max="1" width="4.5703125" customWidth="1"/>
    <col min="2" max="2" width="5.28515625" customWidth="1"/>
    <col min="3" max="6" width="20.7109375" customWidth="1"/>
    <col min="7" max="7" width="3.42578125" customWidth="1"/>
    <col min="17" max="17" width="4.140625" customWidth="1"/>
    <col min="18" max="18" width="6.85546875" customWidth="1"/>
  </cols>
  <sheetData>
    <row r="6" spans="2:8" ht="33.75" customHeight="1" x14ac:dyDescent="0.2">
      <c r="B6" s="65" t="s">
        <v>35</v>
      </c>
      <c r="C6" s="65"/>
      <c r="D6" s="65"/>
      <c r="E6" s="65"/>
      <c r="F6" s="65"/>
      <c r="G6" s="19"/>
      <c r="H6" s="19"/>
    </row>
    <row r="7" spans="2:8" ht="30" customHeight="1" thickBot="1" x14ac:dyDescent="0.25">
      <c r="B7" s="25" t="s">
        <v>36</v>
      </c>
      <c r="C7" s="25" t="s">
        <v>37</v>
      </c>
      <c r="D7" s="25" t="s">
        <v>56</v>
      </c>
      <c r="E7" s="25" t="s">
        <v>57</v>
      </c>
      <c r="F7" s="25" t="s">
        <v>38</v>
      </c>
      <c r="G7" s="20"/>
    </row>
    <row r="8" spans="2:8" ht="30" customHeight="1" thickBot="1" x14ac:dyDescent="0.25">
      <c r="B8" s="25">
        <v>1</v>
      </c>
      <c r="C8" s="26" t="s">
        <v>39</v>
      </c>
      <c r="D8" s="23">
        <v>74193</v>
      </c>
      <c r="E8" s="23">
        <v>69190</v>
      </c>
      <c r="F8" s="27">
        <f t="shared" ref="F8:F17" si="0">E8/D8-1</f>
        <v>-6.7432237542625284E-2</v>
      </c>
    </row>
    <row r="9" spans="2:8" ht="30" customHeight="1" thickBot="1" x14ac:dyDescent="0.25">
      <c r="B9" s="25">
        <v>2</v>
      </c>
      <c r="C9" s="28" t="s">
        <v>40</v>
      </c>
      <c r="D9" s="24">
        <v>71111</v>
      </c>
      <c r="E9" s="24">
        <v>68074</v>
      </c>
      <c r="F9" s="29">
        <f t="shared" si="0"/>
        <v>-4.2707879231061341E-2</v>
      </c>
    </row>
    <row r="10" spans="2:8" ht="30" customHeight="1" thickBot="1" x14ac:dyDescent="0.25">
      <c r="B10" s="25">
        <v>3</v>
      </c>
      <c r="C10" s="26" t="s">
        <v>41</v>
      </c>
      <c r="D10" s="23">
        <v>67900</v>
      </c>
      <c r="E10" s="23">
        <v>64278</v>
      </c>
      <c r="F10" s="27">
        <f t="shared" si="0"/>
        <v>-5.3343151693667212E-2</v>
      </c>
    </row>
    <row r="11" spans="2:8" ht="30" customHeight="1" thickBot="1" x14ac:dyDescent="0.25">
      <c r="B11" s="25">
        <v>4</v>
      </c>
      <c r="C11" s="28" t="s">
        <v>42</v>
      </c>
      <c r="D11" s="24">
        <v>61113</v>
      </c>
      <c r="E11" s="24">
        <v>55115</v>
      </c>
      <c r="F11" s="29">
        <f t="shared" si="0"/>
        <v>-9.8146057303683309E-2</v>
      </c>
    </row>
    <row r="12" spans="2:8" ht="30" customHeight="1" thickBot="1" x14ac:dyDescent="0.25">
      <c r="B12" s="25">
        <v>5</v>
      </c>
      <c r="C12" s="26" t="s">
        <v>43</v>
      </c>
      <c r="D12" s="23">
        <v>47976</v>
      </c>
      <c r="E12" s="23">
        <v>46148</v>
      </c>
      <c r="F12" s="27">
        <f t="shared" si="0"/>
        <v>-3.8102384525596111E-2</v>
      </c>
    </row>
    <row r="13" spans="2:8" ht="30" customHeight="1" thickBot="1" x14ac:dyDescent="0.25">
      <c r="B13" s="25">
        <v>6</v>
      </c>
      <c r="C13" s="28" t="s">
        <v>44</v>
      </c>
      <c r="D13" s="24">
        <v>35939</v>
      </c>
      <c r="E13" s="24">
        <v>38066</v>
      </c>
      <c r="F13" s="29">
        <f t="shared" si="0"/>
        <v>5.9183616683825324E-2</v>
      </c>
    </row>
    <row r="14" spans="2:8" ht="30" customHeight="1" thickBot="1" x14ac:dyDescent="0.25">
      <c r="B14" s="25">
        <v>7</v>
      </c>
      <c r="C14" s="26" t="s">
        <v>46</v>
      </c>
      <c r="D14" s="23">
        <v>34675</v>
      </c>
      <c r="E14" s="23">
        <v>35793</v>
      </c>
      <c r="F14" s="27">
        <f t="shared" si="0"/>
        <v>3.2242249459264682E-2</v>
      </c>
    </row>
    <row r="15" spans="2:8" ht="30" customHeight="1" thickBot="1" x14ac:dyDescent="0.25">
      <c r="B15" s="25">
        <v>8</v>
      </c>
      <c r="C15" s="28" t="s">
        <v>47</v>
      </c>
      <c r="D15" s="24">
        <v>32813</v>
      </c>
      <c r="E15" s="24">
        <v>34706</v>
      </c>
      <c r="F15" s="29">
        <f t="shared" si="0"/>
        <v>5.7690549477341202E-2</v>
      </c>
    </row>
    <row r="16" spans="2:8" ht="30" customHeight="1" thickBot="1" x14ac:dyDescent="0.25">
      <c r="B16" s="25">
        <v>9</v>
      </c>
      <c r="C16" s="26" t="s">
        <v>45</v>
      </c>
      <c r="D16" s="23">
        <v>34736</v>
      </c>
      <c r="E16" s="23">
        <v>31886</v>
      </c>
      <c r="F16" s="27">
        <f t="shared" si="0"/>
        <v>-8.2047443574389645E-2</v>
      </c>
    </row>
    <row r="17" spans="2:9" ht="30" customHeight="1" thickBot="1" x14ac:dyDescent="0.25">
      <c r="B17" s="25">
        <v>10</v>
      </c>
      <c r="C17" s="28" t="s">
        <v>48</v>
      </c>
      <c r="D17" s="24">
        <v>28891</v>
      </c>
      <c r="E17" s="24">
        <v>27059</v>
      </c>
      <c r="F17" s="29">
        <f t="shared" si="0"/>
        <v>-6.3410750752829648E-2</v>
      </c>
    </row>
    <row r="18" spans="2:9" x14ac:dyDescent="0.2">
      <c r="B18" s="30" t="s">
        <v>49</v>
      </c>
    </row>
    <row r="19" spans="2:9" x14ac:dyDescent="0.2">
      <c r="B19" s="31" t="s">
        <v>53</v>
      </c>
      <c r="I19" s="21"/>
    </row>
    <row r="20" spans="2:9" x14ac:dyDescent="0.2">
      <c r="I20" s="21"/>
    </row>
    <row r="21" spans="2:9" ht="24" customHeight="1" x14ac:dyDescent="0.2">
      <c r="I21" s="21"/>
    </row>
    <row r="22" spans="2:9" ht="24" customHeight="1" x14ac:dyDescent="0.2">
      <c r="I22" s="21"/>
    </row>
    <row r="23" spans="2:9" ht="24" customHeight="1" x14ac:dyDescent="0.2">
      <c r="I23" s="21"/>
    </row>
    <row r="24" spans="2:9" ht="24" customHeight="1" x14ac:dyDescent="0.2">
      <c r="I24" s="21"/>
    </row>
    <row r="25" spans="2:9" ht="24" customHeight="1" x14ac:dyDescent="0.2">
      <c r="I25" s="21"/>
    </row>
    <row r="26" spans="2:9" ht="24" customHeight="1" x14ac:dyDescent="0.2">
      <c r="I26" s="21"/>
    </row>
    <row r="27" spans="2:9" ht="24" customHeight="1" x14ac:dyDescent="0.2">
      <c r="I27" s="21"/>
    </row>
    <row r="28" spans="2:9" ht="24" customHeight="1" x14ac:dyDescent="0.2">
      <c r="I28" s="21"/>
    </row>
    <row r="29" spans="2:9" ht="24" customHeight="1" x14ac:dyDescent="0.2">
      <c r="I29" s="21"/>
    </row>
    <row r="30" spans="2:9" ht="24" customHeight="1" x14ac:dyDescent="0.2"/>
    <row r="31" spans="2:9" ht="24" customHeight="1" x14ac:dyDescent="0.2"/>
    <row r="32" spans="2:9" ht="24" customHeight="1" x14ac:dyDescent="0.2"/>
    <row r="33" ht="24" customHeight="1" x14ac:dyDescent="0.2"/>
    <row r="34" ht="24" customHeight="1" x14ac:dyDescent="0.2"/>
    <row r="35" ht="24" customHeight="1" x14ac:dyDescent="0.2"/>
  </sheetData>
  <mergeCells count="1">
    <mergeCell ref="B6:F6"/>
  </mergeCells>
  <conditionalFormatting sqref="F8:F17">
    <cfRule type="cellIs" dxfId="0" priority="1" operator="lessThan">
      <formula>0</formula>
    </cfRule>
  </conditionalFormatting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liczebnosc_wiek</vt:lpstr>
      <vt:lpstr>2 - EURO_rodzaj_paliwa</vt:lpstr>
      <vt:lpstr>3 - TOP_marki</vt:lpstr>
      <vt:lpstr>'1 - liczebnosc_wiek'!Obszar_wydruku</vt:lpstr>
      <vt:lpstr>'2 - EURO_rodzaj_paliwa'!Obszar_wydruku</vt:lpstr>
      <vt:lpstr>'3 - TOP_marki'!Obszar_wydruku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2025-05-08T12:59:40Z</cp:lastPrinted>
  <dcterms:created xsi:type="dcterms:W3CDTF">1997-02-26T13:46:56Z</dcterms:created>
  <dcterms:modified xsi:type="dcterms:W3CDTF">2025-11-07T10:58:51Z</dcterms:modified>
</cp:coreProperties>
</file>